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ambiente-my.sharepoint.com/personal/huellachile_mma_gob_cl/Documents/13 Talleres, capacitaciones, eventos y atención usuaria/10 Talleres 2026/16 Webinar HuellaChile N°8 14-04-2026/03 Ejercicio práctico/"/>
    </mc:Choice>
  </mc:AlternateContent>
  <xr:revisionPtr revIDLastSave="254" documentId="13_ncr:1_{C78627B6-9625-459F-BEDE-723C20D702CD}" xr6:coauthVersionLast="47" xr6:coauthVersionMax="47" xr10:uidLastSave="{105F31A4-3E08-4215-B45C-DCE477374192}"/>
  <bookViews>
    <workbookView xWindow="-108" yWindow="-108" windowWidth="23256" windowHeight="13896" xr2:uid="{15FE581A-FC8A-4662-8875-6E8AB95081C6}"/>
  </bookViews>
  <sheets>
    <sheet name="Ejercicio práctico 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9" l="1"/>
  <c r="C36" i="9"/>
  <c r="C37" i="9"/>
  <c r="C34" i="9"/>
  <c r="C27" i="9"/>
  <c r="C28" i="9"/>
  <c r="C29" i="9"/>
  <c r="C30" i="9"/>
  <c r="C31" i="9"/>
  <c r="C32" i="9"/>
  <c r="C22" i="9"/>
  <c r="C23" i="9"/>
  <c r="C24" i="9"/>
  <c r="C26" i="9"/>
  <c r="C21" i="9"/>
  <c r="B33" i="9"/>
  <c r="B32" i="9"/>
  <c r="B31" i="9"/>
  <c r="B30" i="9"/>
  <c r="B29" i="9"/>
  <c r="B27" i="9"/>
  <c r="B26" i="9"/>
  <c r="G14" i="9"/>
  <c r="G11" i="9"/>
  <c r="B11" i="9"/>
  <c r="G13" i="9"/>
  <c r="G12" i="9"/>
  <c r="G10" i="9"/>
  <c r="G9" i="9"/>
  <c r="B14" i="9"/>
  <c r="B13" i="9"/>
  <c r="B8" i="9"/>
  <c r="G8" i="9" s="1"/>
  <c r="B7" i="9"/>
  <c r="G7" i="9" s="1"/>
  <c r="B6" i="9"/>
  <c r="G6" i="9" s="1"/>
  <c r="B20" i="9"/>
  <c r="B25" i="9" l="1"/>
  <c r="B38" i="9"/>
  <c r="G15" i="9"/>
</calcChain>
</file>

<file path=xl/sharedStrings.xml><?xml version="1.0" encoding="utf-8"?>
<sst xmlns="http://schemas.openxmlformats.org/spreadsheetml/2006/main" count="91" uniqueCount="60">
  <si>
    <t>Unidad</t>
  </si>
  <si>
    <t>Fuente</t>
  </si>
  <si>
    <t>Factores de emisión</t>
  </si>
  <si>
    <t>kWh</t>
  </si>
  <si>
    <t>FE</t>
  </si>
  <si>
    <t>Ministerio de Energía 2025</t>
  </si>
  <si>
    <t>%</t>
  </si>
  <si>
    <t>kgCO2e/toneladas</t>
  </si>
  <si>
    <t>tCO2e</t>
  </si>
  <si>
    <t>toneladas</t>
  </si>
  <si>
    <t>Evento</t>
  </si>
  <si>
    <t>Emisión</t>
  </si>
  <si>
    <t>Actividad</t>
  </si>
  <si>
    <t>Unidad FE</t>
  </si>
  <si>
    <t>Categoría/ subcategoría</t>
  </si>
  <si>
    <t xml:space="preserve">Preparación y Montaje </t>
  </si>
  <si>
    <t>Combustión estacionaria</t>
  </si>
  <si>
    <t>Transporte de carga</t>
  </si>
  <si>
    <t>Adquisición de electricidad</t>
  </si>
  <si>
    <t>Tratamiento y/o disposición de residuos</t>
  </si>
  <si>
    <t>Movilización de personas - asistentes</t>
  </si>
  <si>
    <t>Movilización de personas - expositores y artistas</t>
  </si>
  <si>
    <t>Movilización de personas - trabajadores</t>
  </si>
  <si>
    <t>Bienes y servicios adquiridos</t>
  </si>
  <si>
    <t>Desmontaje</t>
  </si>
  <si>
    <t>Emisión GEI</t>
  </si>
  <si>
    <t>Emisión GEI total</t>
  </si>
  <si>
    <t>Categoría</t>
  </si>
  <si>
    <t>Viajes en avión</t>
  </si>
  <si>
    <t>Alojamiento en hotel</t>
  </si>
  <si>
    <t>Generación de residuos</t>
  </si>
  <si>
    <t>Consumo de energía eléctrica</t>
  </si>
  <si>
    <t>Consumo de agua potable</t>
  </si>
  <si>
    <t>km*pasajero</t>
  </si>
  <si>
    <t>kgCO2e/km*pasajero</t>
  </si>
  <si>
    <t>kgCO2e/habitación*noche</t>
  </si>
  <si>
    <t>DEFRA 2025 - Hotel stay, Chile</t>
  </si>
  <si>
    <t>metros cúbicos</t>
  </si>
  <si>
    <t>kgCO2e/metros cúbicos</t>
  </si>
  <si>
    <t>IPCC 2006 (vol2; chapter 2) , Table 2.4 | CNE BNE 2020</t>
  </si>
  <si>
    <t>DEFRA 2025 - Waste disposal, Refuse - Household residual waste- Landfill</t>
  </si>
  <si>
    <t>DEFRA 2025 - Water supply</t>
  </si>
  <si>
    <t>Memoria Integrada Metro 2023, Página 103. Disponible en: https://www.metro.cl/gobierno-corporativo/memoria</t>
  </si>
  <si>
    <t>kgCO2e/km</t>
  </si>
  <si>
    <t>kgCO2e/L</t>
  </si>
  <si>
    <t>DEFRA 2025 - WTT fuels, Diesel (100% mineral diesel)</t>
  </si>
  <si>
    <t>Transporte de asistentes - metro</t>
  </si>
  <si>
    <t>Transporte de asistentes - vehículo particular</t>
  </si>
  <si>
    <t>DEFRA 2025 - Business land, Cars(by size), diesel,  average car</t>
  </si>
  <si>
    <t>DEFRA 2025 -  Business travel- air, Flights - International, to/from non-UK - First class - Without RF</t>
  </si>
  <si>
    <t>Formato HuellaChile</t>
  </si>
  <si>
    <t>Subcategoría</t>
  </si>
  <si>
    <t>Diésel para generadores (combustión)</t>
  </si>
  <si>
    <t>Diésel para generadores (adquisición)</t>
  </si>
  <si>
    <t>habitación*noche</t>
  </si>
  <si>
    <t>L</t>
  </si>
  <si>
    <t>km</t>
  </si>
  <si>
    <t>TOTAL (tCO2e)</t>
  </si>
  <si>
    <t>kgCO2e/kWh</t>
  </si>
  <si>
    <t>Dato de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</si>
</sst>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6" formatCode="0.0000"/>
    <numFmt numFmtId="169" formatCode="0.0"/>
    <numFmt numFmtId="170" formatCode="#,##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43628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6" fontId="0" fillId="0" borderId="1" xfId="0" applyNumberFormat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169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9" fontId="7" fillId="0" borderId="1" xfId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41" fontId="8" fillId="0" borderId="1" xfId="0" applyNumberFormat="1" applyFont="1" applyBorder="1" applyAlignment="1">
      <alignment horizontal="right" vertical="center"/>
    </xf>
    <xf numFmtId="9" fontId="8" fillId="0" borderId="1" xfId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0" xfId="0" applyAlignment="1">
      <alignment vertical="center" wrapText="1"/>
    </xf>
    <xf numFmtId="2" fontId="0" fillId="0" borderId="1" xfId="0" applyNumberForma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170" fontId="0" fillId="0" borderId="1" xfId="0" applyNumberForma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right" vertical="center"/>
    </xf>
    <xf numFmtId="2" fontId="8" fillId="0" borderId="1" xfId="0" applyNumberFormat="1" applyFont="1" applyBorder="1" applyAlignment="1">
      <alignment horizontal="right" vertical="center"/>
    </xf>
    <xf numFmtId="43" fontId="8" fillId="0" borderId="1" xfId="0" applyNumberFormat="1" applyFont="1" applyBorder="1" applyAlignment="1">
      <alignment horizontal="right" vertical="center"/>
    </xf>
    <xf numFmtId="43" fontId="7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4">
    <cellStyle name="Millares 2" xfId="3" xr:uid="{D13A4B87-9362-4A0A-AB8D-ECCEC6DBB235}"/>
    <cellStyle name="Normal" xfId="0" builtinId="0"/>
    <cellStyle name="Normal 2" xfId="2" xr:uid="{A2103F0C-7058-47DB-BA07-3268CF411F67}"/>
    <cellStyle name="Porcentaje" xfId="1" builtinId="5"/>
  </cellStyles>
  <dxfs count="0"/>
  <tableStyles count="0" defaultTableStyle="TableStyleMedium2" defaultPivotStyle="PivotStyleLight16"/>
  <colors>
    <mruColors>
      <color rgb="FF4BFF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0</xdr:row>
      <xdr:rowOff>0</xdr:rowOff>
    </xdr:from>
    <xdr:to>
      <xdr:col>23</xdr:col>
      <xdr:colOff>411405</xdr:colOff>
      <xdr:row>15</xdr:row>
      <xdr:rowOff>76200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59B64CBD-2645-40E8-9C5C-D2D01B4E3BED}"/>
            </a:ext>
          </a:extLst>
        </xdr:cNvPr>
        <xdr:cNvSpPr/>
      </xdr:nvSpPr>
      <xdr:spPr>
        <a:xfrm>
          <a:off x="12012930" y="0"/>
          <a:ext cx="11144175" cy="573024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s-E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Durante el concierto de Los Cafres realizado en 2025 en el Movistar Arena se registraron los siguientes consumos:</a:t>
          </a:r>
        </a:p>
        <a:p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Viajes de avión de la banda desde Argentina (EZE) a Santiago de Chile (SCL):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 primera clase, 10 pasajes ida y vuelta</a:t>
          </a: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Alojamiento en hotel: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10 habitaciones por 2 noches cada una</a:t>
          </a: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Diésel para generadores: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3.100 litros</a:t>
          </a: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Generación de Residuos: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 toneladas de residuos domiciliarios dispuestos en relleno sanitario</a:t>
          </a: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Consumo de energía eléctrica: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38.000 KWh</a:t>
          </a: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Consumo de Agua Potable: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35 m</a:t>
          </a:r>
          <a:r>
            <a:rPr lang="es-CL" sz="1100" baseline="300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</a:t>
          </a:r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Transporte de personas:</a:t>
          </a:r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2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- 12.000 personas</a:t>
          </a:r>
        </a:p>
        <a:p>
          <a:pPr lvl="2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Distancia promedio ida y vuelta: 15 km</a:t>
          </a:r>
        </a:p>
        <a:p>
          <a:pPr lvl="2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- 40% de los asistentes utiliza transporte público (metro)</a:t>
          </a:r>
        </a:p>
        <a:p>
          <a:pPr lvl="2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- 60% de los asistentes acude en vehículos particulares </a:t>
          </a:r>
        </a:p>
        <a:p>
          <a:endParaRPr lang="es-CL" sz="11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Supuestos</a:t>
          </a:r>
          <a:endParaRPr lang="es-CL" sz="16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Consumo de agua considera solo abastecimiento, sin tratamiento de aguas</a:t>
          </a: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Los vehículos particulares utilizados por asistentes  corresponden a vehículos con motor a diésel.</a:t>
          </a: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Se debe considerar el WTT de combustibles adquiridos (diésel para generadores). No considerar el WTT asociado al transporte de terceros </a:t>
          </a: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Por simplicidad de cálculo en el ejemplo, las emisiones se atribuirán únicamente a la categoría “Evento”.</a:t>
          </a: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es-CL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 transporte de asistentes considera el traslado de personas que asisten como público y trabajadores.</a:t>
          </a:r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s-CL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s-CL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Recomendaciones</a:t>
          </a:r>
          <a:endParaRPr lang="es-CL" sz="1600" b="1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Para el cálculo de las emisiones de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uso de combustibles fósiles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se deben emplear factores de emisión elaborados con base en el IPCC y el Balance Nacional de Energía, para ello se sugiere revisar base de datos de factores de emisión del Programa HuellaChile. (Disponible en sección </a:t>
          </a:r>
          <a:r>
            <a:rPr lang="es-CL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“Factores de emisión”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archivo </a:t>
          </a:r>
          <a:r>
            <a:rPr lang="es-CL" sz="110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“Base de datos factores de emisión 2024 para organizaciones y eventos”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CL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https://huellachile.mma.gob.cl/recursos-material-de-apoyo/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)</a:t>
          </a:r>
        </a:p>
        <a:p>
          <a:pPr lvl="0"/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Para el cálculo de las emisiones de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uso de electricidad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utilizar el factor de emisión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del Ministerio de Energía: 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0,2466 tCO2e/MWh</a:t>
          </a:r>
        </a:p>
        <a:p>
          <a:pPr lvl="0"/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Para el cálculo de emisiones de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insumos, cadena de valor y transporte 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utilizar los factores de emisión del </a:t>
          </a:r>
          <a:r>
            <a:rPr lang="es-C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DEFRA 2025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es-CL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>
                <a:extLst>
                  <a:ext uri="{A12FA001-AC4F-418D-AE19-62706E023703}">
                    <ahyp:hlinkClr xmlns:ahyp="http://schemas.microsoft.com/office/drawing/2018/hyperlinkcolor" val="tx"/>
                  </a:ext>
                </a:extLst>
              </a:hlinkClick>
            </a:rPr>
            <a:t>https://www.gov.uk/government/publications/greenhouse-gas-reporting-conversion-factors-2025</a:t>
          </a:r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lvl="0"/>
          <a:r>
            <a:rPr lang="es-C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Para la distancia aérea pueden utilizar: https://www.airmilescalculator.com/#google_vignette  </a:t>
          </a:r>
        </a:p>
        <a:p>
          <a:pPr lvl="0"/>
          <a:endParaRPr lang="es-CL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647DE-6642-423C-B3D8-1B03821F6F47}">
  <dimension ref="A4:I38"/>
  <sheetViews>
    <sheetView showGridLines="0" tabSelected="1" workbookViewId="0"/>
  </sheetViews>
  <sheetFormatPr baseColWidth="10" defaultRowHeight="14.4" x14ac:dyDescent="0.3"/>
  <cols>
    <col min="1" max="1" width="39.33203125" style="20" bestFit="1" customWidth="1"/>
    <col min="2" max="2" width="11.5546875" style="18"/>
    <col min="3" max="3" width="16.33203125" style="18" bestFit="1" customWidth="1"/>
    <col min="4" max="4" width="8.44140625" style="18" customWidth="1"/>
    <col min="5" max="5" width="24.5546875" style="18" customWidth="1"/>
    <col min="6" max="6" width="30.109375" style="20" customWidth="1"/>
    <col min="7" max="8" width="11.5546875" style="18"/>
    <col min="9" max="9" width="16.44140625" style="18" customWidth="1"/>
    <col min="10" max="16384" width="11.5546875" style="18"/>
  </cols>
  <sheetData>
    <row r="4" spans="1:9" x14ac:dyDescent="0.3">
      <c r="A4" s="30" t="s">
        <v>10</v>
      </c>
      <c r="B4" s="30"/>
      <c r="C4" s="30"/>
      <c r="D4" s="30" t="s">
        <v>2</v>
      </c>
      <c r="E4" s="30"/>
      <c r="F4" s="30"/>
      <c r="G4" s="2" t="s">
        <v>11</v>
      </c>
      <c r="H4" s="30" t="s">
        <v>50</v>
      </c>
      <c r="I4" s="30"/>
    </row>
    <row r="5" spans="1:9" ht="27.6" x14ac:dyDescent="0.3">
      <c r="A5" s="2" t="s">
        <v>12</v>
      </c>
      <c r="B5" s="1" t="s">
        <v>59</v>
      </c>
      <c r="C5" s="2" t="s">
        <v>0</v>
      </c>
      <c r="D5" s="2" t="s">
        <v>4</v>
      </c>
      <c r="E5" s="2" t="s">
        <v>13</v>
      </c>
      <c r="F5" s="2" t="s">
        <v>1</v>
      </c>
      <c r="G5" s="2" t="s">
        <v>8</v>
      </c>
      <c r="H5" s="2" t="s">
        <v>27</v>
      </c>
      <c r="I5" s="2" t="s">
        <v>51</v>
      </c>
    </row>
    <row r="6" spans="1:9" ht="57.6" x14ac:dyDescent="0.3">
      <c r="A6" s="3" t="s">
        <v>28</v>
      </c>
      <c r="B6" s="19">
        <f>1140.6*2*10</f>
        <v>22812</v>
      </c>
      <c r="C6" s="7" t="s">
        <v>33</v>
      </c>
      <c r="D6" s="4">
        <v>0.25794</v>
      </c>
      <c r="E6" s="16" t="s">
        <v>34</v>
      </c>
      <c r="F6" s="3" t="s">
        <v>49</v>
      </c>
      <c r="G6" s="21">
        <f t="shared" ref="G6:G14" si="0">B6*D6/1000</f>
        <v>5.8841272799999995</v>
      </c>
      <c r="H6" s="7" t="s">
        <v>10</v>
      </c>
      <c r="I6" s="8" t="s">
        <v>21</v>
      </c>
    </row>
    <row r="7" spans="1:9" ht="28.8" x14ac:dyDescent="0.3">
      <c r="A7" s="3" t="s">
        <v>29</v>
      </c>
      <c r="B7" s="19">
        <f>10*2</f>
        <v>20</v>
      </c>
      <c r="C7" s="7" t="s">
        <v>54</v>
      </c>
      <c r="D7" s="5">
        <v>27.6</v>
      </c>
      <c r="E7" s="16" t="s">
        <v>35</v>
      </c>
      <c r="F7" s="3" t="s">
        <v>36</v>
      </c>
      <c r="G7" s="21">
        <f t="shared" si="0"/>
        <v>0.55200000000000005</v>
      </c>
      <c r="H7" s="7" t="s">
        <v>10</v>
      </c>
      <c r="I7" s="8" t="s">
        <v>23</v>
      </c>
    </row>
    <row r="8" spans="1:9" ht="28.8" x14ac:dyDescent="0.3">
      <c r="A8" s="3" t="s">
        <v>52</v>
      </c>
      <c r="B8" s="24">
        <f>3100/1000</f>
        <v>3.1</v>
      </c>
      <c r="C8" s="7" t="s">
        <v>37</v>
      </c>
      <c r="D8" s="6">
        <v>2714.5332574466397</v>
      </c>
      <c r="E8" s="17" t="s">
        <v>38</v>
      </c>
      <c r="F8" s="3" t="s">
        <v>39</v>
      </c>
      <c r="G8" s="21">
        <f t="shared" si="0"/>
        <v>8.4150530980845826</v>
      </c>
      <c r="H8" s="7" t="s">
        <v>10</v>
      </c>
      <c r="I8" s="8" t="s">
        <v>16</v>
      </c>
    </row>
    <row r="9" spans="1:9" ht="28.8" x14ac:dyDescent="0.3">
      <c r="A9" s="3" t="s">
        <v>53</v>
      </c>
      <c r="B9" s="19">
        <v>3100</v>
      </c>
      <c r="C9" s="7" t="s">
        <v>55</v>
      </c>
      <c r="D9" s="7">
        <v>0.62409000000000003</v>
      </c>
      <c r="E9" s="17" t="s">
        <v>44</v>
      </c>
      <c r="F9" s="3" t="s">
        <v>45</v>
      </c>
      <c r="G9" s="21">
        <f t="shared" si="0"/>
        <v>1.934679</v>
      </c>
      <c r="H9" s="7" t="s">
        <v>10</v>
      </c>
      <c r="I9" s="8" t="s">
        <v>23</v>
      </c>
    </row>
    <row r="10" spans="1:9" ht="43.2" x14ac:dyDescent="0.3">
      <c r="A10" s="3" t="s">
        <v>30</v>
      </c>
      <c r="B10" s="19">
        <v>4</v>
      </c>
      <c r="C10" s="7" t="s">
        <v>9</v>
      </c>
      <c r="D10" s="5">
        <v>497.24243999999999</v>
      </c>
      <c r="E10" s="16" t="s">
        <v>7</v>
      </c>
      <c r="F10" s="3" t="s">
        <v>40</v>
      </c>
      <c r="G10" s="21">
        <f t="shared" si="0"/>
        <v>1.98896976</v>
      </c>
      <c r="H10" s="7" t="s">
        <v>10</v>
      </c>
      <c r="I10" s="8" t="s">
        <v>19</v>
      </c>
    </row>
    <row r="11" spans="1:9" ht="28.8" x14ac:dyDescent="0.3">
      <c r="A11" s="3" t="s">
        <v>31</v>
      </c>
      <c r="B11" s="19">
        <f>38000</f>
        <v>38000</v>
      </c>
      <c r="C11" s="7" t="s">
        <v>3</v>
      </c>
      <c r="D11" s="7">
        <v>0.24660000000000001</v>
      </c>
      <c r="E11" s="17" t="s">
        <v>58</v>
      </c>
      <c r="F11" s="3" t="s">
        <v>5</v>
      </c>
      <c r="G11" s="21">
        <f t="shared" si="0"/>
        <v>9.3708000000000009</v>
      </c>
      <c r="H11" s="7" t="s">
        <v>10</v>
      </c>
      <c r="I11" s="8" t="s">
        <v>18</v>
      </c>
    </row>
    <row r="12" spans="1:9" ht="28.8" x14ac:dyDescent="0.3">
      <c r="A12" s="3" t="s">
        <v>32</v>
      </c>
      <c r="B12" s="19">
        <v>35</v>
      </c>
      <c r="C12" s="7" t="s">
        <v>37</v>
      </c>
      <c r="D12" s="7">
        <v>0.1913</v>
      </c>
      <c r="E12" s="17" t="s">
        <v>38</v>
      </c>
      <c r="F12" s="3" t="s">
        <v>41</v>
      </c>
      <c r="G12" s="21">
        <f t="shared" si="0"/>
        <v>6.6955000000000001E-3</v>
      </c>
      <c r="H12" s="7" t="s">
        <v>10</v>
      </c>
      <c r="I12" s="8" t="s">
        <v>23</v>
      </c>
    </row>
    <row r="13" spans="1:9" ht="57.6" x14ac:dyDescent="0.3">
      <c r="A13" s="3" t="s">
        <v>46</v>
      </c>
      <c r="B13" s="19">
        <f>15*12000*0.4</f>
        <v>72000</v>
      </c>
      <c r="C13" s="7" t="s">
        <v>33</v>
      </c>
      <c r="D13" s="7">
        <v>1.6E-2</v>
      </c>
      <c r="E13" s="17" t="s">
        <v>34</v>
      </c>
      <c r="F13" s="3" t="s">
        <v>42</v>
      </c>
      <c r="G13" s="21">
        <f t="shared" si="0"/>
        <v>1.1519999999999999</v>
      </c>
      <c r="H13" s="7" t="s">
        <v>10</v>
      </c>
      <c r="I13" s="8" t="s">
        <v>20</v>
      </c>
    </row>
    <row r="14" spans="1:9" ht="43.2" x14ac:dyDescent="0.3">
      <c r="A14" s="3" t="s">
        <v>47</v>
      </c>
      <c r="B14" s="19">
        <f>15*12000*0.6</f>
        <v>108000</v>
      </c>
      <c r="C14" s="7" t="s">
        <v>56</v>
      </c>
      <c r="D14" s="7">
        <v>0.17304</v>
      </c>
      <c r="E14" s="17" t="s">
        <v>43</v>
      </c>
      <c r="F14" s="3" t="s">
        <v>48</v>
      </c>
      <c r="G14" s="21">
        <f t="shared" si="0"/>
        <v>18.688320000000001</v>
      </c>
      <c r="H14" s="7" t="s">
        <v>10</v>
      </c>
      <c r="I14" s="8" t="s">
        <v>20</v>
      </c>
    </row>
    <row r="15" spans="1:9" x14ac:dyDescent="0.3">
      <c r="F15" s="23" t="s">
        <v>57</v>
      </c>
      <c r="G15" s="22">
        <f>SUM(G6:G14)</f>
        <v>47.992644638084585</v>
      </c>
    </row>
    <row r="18" spans="1:3" x14ac:dyDescent="0.3">
      <c r="A18" s="31" t="s">
        <v>14</v>
      </c>
      <c r="B18" s="31" t="s">
        <v>25</v>
      </c>
      <c r="C18" s="31"/>
    </row>
    <row r="19" spans="1:3" x14ac:dyDescent="0.3">
      <c r="A19" s="31"/>
      <c r="B19" s="9" t="s">
        <v>8</v>
      </c>
      <c r="C19" s="9" t="s">
        <v>6</v>
      </c>
    </row>
    <row r="20" spans="1:3" x14ac:dyDescent="0.3">
      <c r="A20" s="10" t="s">
        <v>15</v>
      </c>
      <c r="B20" s="26">
        <f>SUM(B21:B24)</f>
        <v>0</v>
      </c>
      <c r="C20" s="11"/>
    </row>
    <row r="21" spans="1:3" x14ac:dyDescent="0.3">
      <c r="A21" s="12" t="s">
        <v>16</v>
      </c>
      <c r="B21" s="13">
        <v>0</v>
      </c>
      <c r="C21" s="14">
        <f>IFERROR(B21/$B$38,0)</f>
        <v>0</v>
      </c>
    </row>
    <row r="22" spans="1:3" x14ac:dyDescent="0.3">
      <c r="A22" s="12" t="s">
        <v>17</v>
      </c>
      <c r="B22" s="13">
        <v>0</v>
      </c>
      <c r="C22" s="14">
        <f t="shared" ref="C22:C37" si="1">IFERROR(B22/$B$38,0)</f>
        <v>0</v>
      </c>
    </row>
    <row r="23" spans="1:3" x14ac:dyDescent="0.3">
      <c r="A23" s="12" t="s">
        <v>18</v>
      </c>
      <c r="B23" s="13">
        <v>0</v>
      </c>
      <c r="C23" s="14">
        <f t="shared" si="1"/>
        <v>0</v>
      </c>
    </row>
    <row r="24" spans="1:3" x14ac:dyDescent="0.3">
      <c r="A24" s="12" t="s">
        <v>19</v>
      </c>
      <c r="B24" s="13">
        <v>0</v>
      </c>
      <c r="C24" s="14">
        <f t="shared" si="1"/>
        <v>0</v>
      </c>
    </row>
    <row r="25" spans="1:3" x14ac:dyDescent="0.3">
      <c r="A25" s="10" t="s">
        <v>10</v>
      </c>
      <c r="B25" s="26">
        <f>SUM(B26:B32)</f>
        <v>47.992644638084592</v>
      </c>
      <c r="C25" s="14"/>
    </row>
    <row r="26" spans="1:3" x14ac:dyDescent="0.3">
      <c r="A26" s="12" t="s">
        <v>20</v>
      </c>
      <c r="B26" s="27">
        <f>G13+G14</f>
        <v>19.840320000000002</v>
      </c>
      <c r="C26" s="14">
        <f t="shared" si="1"/>
        <v>0.41340334856761995</v>
      </c>
    </row>
    <row r="27" spans="1:3" ht="28.8" x14ac:dyDescent="0.3">
      <c r="A27" s="25" t="s">
        <v>21</v>
      </c>
      <c r="B27" s="27">
        <f>G6</f>
        <v>5.8841272799999995</v>
      </c>
      <c r="C27" s="14">
        <f t="shared" si="1"/>
        <v>0.12260477255155568</v>
      </c>
    </row>
    <row r="28" spans="1:3" x14ac:dyDescent="0.3">
      <c r="A28" s="12" t="s">
        <v>22</v>
      </c>
      <c r="B28" s="13">
        <v>0</v>
      </c>
      <c r="C28" s="14">
        <f t="shared" si="1"/>
        <v>0</v>
      </c>
    </row>
    <row r="29" spans="1:3" x14ac:dyDescent="0.3">
      <c r="A29" s="12" t="s">
        <v>16</v>
      </c>
      <c r="B29" s="28">
        <f>G8</f>
        <v>8.4150530980845826</v>
      </c>
      <c r="C29" s="14">
        <f t="shared" si="1"/>
        <v>0.17534047480698348</v>
      </c>
    </row>
    <row r="30" spans="1:3" x14ac:dyDescent="0.3">
      <c r="A30" s="12" t="s">
        <v>18</v>
      </c>
      <c r="B30" s="28">
        <f>G11</f>
        <v>9.3708000000000009</v>
      </c>
      <c r="C30" s="14">
        <f t="shared" si="1"/>
        <v>0.19525492022091645</v>
      </c>
    </row>
    <row r="31" spans="1:3" x14ac:dyDescent="0.3">
      <c r="A31" s="12" t="s">
        <v>23</v>
      </c>
      <c r="B31" s="28">
        <f>G7+G9+G12</f>
        <v>2.4933745000000003</v>
      </c>
      <c r="C31" s="14">
        <f t="shared" si="1"/>
        <v>5.1953263230286366E-2</v>
      </c>
    </row>
    <row r="32" spans="1:3" x14ac:dyDescent="0.3">
      <c r="A32" s="12" t="s">
        <v>19</v>
      </c>
      <c r="B32" s="28">
        <f>G10</f>
        <v>1.98896976</v>
      </c>
      <c r="C32" s="14">
        <f t="shared" si="1"/>
        <v>4.1443220622637909E-2</v>
      </c>
    </row>
    <row r="33" spans="1:3" x14ac:dyDescent="0.3">
      <c r="A33" s="10" t="s">
        <v>24</v>
      </c>
      <c r="B33" s="26">
        <f>SUM(B34:B37)</f>
        <v>0</v>
      </c>
      <c r="C33" s="14"/>
    </row>
    <row r="34" spans="1:3" x14ac:dyDescent="0.3">
      <c r="A34" s="12" t="s">
        <v>16</v>
      </c>
      <c r="B34" s="13">
        <v>0</v>
      </c>
      <c r="C34" s="14">
        <f t="shared" si="1"/>
        <v>0</v>
      </c>
    </row>
    <row r="35" spans="1:3" x14ac:dyDescent="0.3">
      <c r="A35" s="12" t="s">
        <v>17</v>
      </c>
      <c r="B35" s="13">
        <v>0</v>
      </c>
      <c r="C35" s="14">
        <f t="shared" si="1"/>
        <v>0</v>
      </c>
    </row>
    <row r="36" spans="1:3" x14ac:dyDescent="0.3">
      <c r="A36" s="12" t="s">
        <v>18</v>
      </c>
      <c r="B36" s="13">
        <v>0</v>
      </c>
      <c r="C36" s="14">
        <f t="shared" si="1"/>
        <v>0</v>
      </c>
    </row>
    <row r="37" spans="1:3" x14ac:dyDescent="0.3">
      <c r="A37" s="12" t="s">
        <v>19</v>
      </c>
      <c r="B37" s="13">
        <v>0</v>
      </c>
      <c r="C37" s="14">
        <f t="shared" si="1"/>
        <v>0</v>
      </c>
    </row>
    <row r="38" spans="1:3" x14ac:dyDescent="0.3">
      <c r="A38" s="15" t="s">
        <v>26</v>
      </c>
      <c r="B38" s="29">
        <f>SUM(B20,B25,B33)</f>
        <v>47.992644638084592</v>
      </c>
      <c r="C38" s="11"/>
    </row>
  </sheetData>
  <mergeCells count="5">
    <mergeCell ref="A4:C4"/>
    <mergeCell ref="D4:F4"/>
    <mergeCell ref="H4:I4"/>
    <mergeCell ref="A18:A19"/>
    <mergeCell ref="B18:C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Ejercicio práctico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División de Cambio Climático</cp:lastModifiedBy>
  <dcterms:created xsi:type="dcterms:W3CDTF">2023-07-28T13:33:47Z</dcterms:created>
  <dcterms:modified xsi:type="dcterms:W3CDTF">2026-04-14T16:13:07Z</dcterms:modified>
</cp:coreProperties>
</file>