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1 - Reconversión calderas" sheetId="1" r:id="rId1"/>
    <sheet name="Factores de emisión" sheetId="3" r:id="rId2"/>
    <sheet name="Anexo 1 - BNE 2022" sheetId="2" r:id="rId3"/>
    <sheet name="Unidades" sheetId="4" state="hidden" r:id="rId4"/>
    <sheet name="Conversión de unidades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1" i="1"/>
  <c r="C12" i="1" s="1"/>
  <c r="C14" i="1" s="1"/>
  <c r="C17" i="1" s="1"/>
  <c r="D4" i="5"/>
</calcChain>
</file>

<file path=xl/sharedStrings.xml><?xml version="1.0" encoding="utf-8"?>
<sst xmlns="http://schemas.openxmlformats.org/spreadsheetml/2006/main" count="138" uniqueCount="80">
  <si>
    <t>Producto</t>
  </si>
  <si>
    <t>Gas Licuado</t>
  </si>
  <si>
    <t>Petróleo Diésel</t>
  </si>
  <si>
    <t>Densidad Ton/m3</t>
  </si>
  <si>
    <t>Poder Calorífico</t>
  </si>
  <si>
    <t>Unidad</t>
  </si>
  <si>
    <t>Petróleo Crudo Nacional</t>
  </si>
  <si>
    <t>kCal/kg</t>
  </si>
  <si>
    <t>Petróleo Crudo Importado</t>
  </si>
  <si>
    <t>Petróleo Combustible 5</t>
  </si>
  <si>
    <t>Petróleo Combustible IFO 180</t>
  </si>
  <si>
    <t>Petróleo Combustible  6</t>
  </si>
  <si>
    <t>Nafta</t>
  </si>
  <si>
    <t>Gasolina Motor</t>
  </si>
  <si>
    <t>Gasolina de Aviación</t>
  </si>
  <si>
    <t>Kerosene de Aviación</t>
  </si>
  <si>
    <t>Kerosene</t>
  </si>
  <si>
    <t>Gas Natural</t>
  </si>
  <si>
    <t>-</t>
  </si>
  <si>
    <t>kCal/m3</t>
  </si>
  <si>
    <t>Gas Natural Licuado</t>
  </si>
  <si>
    <t>Biomasa</t>
  </si>
  <si>
    <t>Licor Negro</t>
  </si>
  <si>
    <t>Carbón</t>
  </si>
  <si>
    <t>Coque Mineral</t>
  </si>
  <si>
    <t>Coque de Petróleo</t>
  </si>
  <si>
    <t>Biogás</t>
  </si>
  <si>
    <t>Gas de Refinería</t>
  </si>
  <si>
    <t>Electricidad</t>
  </si>
  <si>
    <t>kCal/kWh</t>
  </si>
  <si>
    <t>Elaboración: Ministerio de Energía, Noviembre 2023</t>
  </si>
  <si>
    <t>Densidades y Poderes Caloríficos utilizados en el Balance Nacional de Energia</t>
  </si>
  <si>
    <t>Alcance de la huella de carbono</t>
  </si>
  <si>
    <t>Categoría dentro del alcance</t>
  </si>
  <si>
    <t xml:space="preserve">Ítem </t>
  </si>
  <si>
    <t>Factor de emisión</t>
  </si>
  <si>
    <t>Unidad Factor de emisión</t>
  </si>
  <si>
    <t>Fuente de información</t>
  </si>
  <si>
    <t xml:space="preserve">Combustión estacionaria </t>
  </si>
  <si>
    <t>Gas Licuado de Petróleo (GLP)</t>
  </si>
  <si>
    <t>IPCC 2006 (vol2; chapter 2) y Balance Nacional de Energía 2020</t>
  </si>
  <si>
    <t>Combustión estacionaria</t>
  </si>
  <si>
    <t>Diésel</t>
  </si>
  <si>
    <t>Combustión móvil</t>
  </si>
  <si>
    <t>Emisiones fugitivas</t>
  </si>
  <si>
    <t>Refrigerante R507</t>
  </si>
  <si>
    <t>IPCC 2006 Vol 3 Ch 7 - Cuadro 7.8 Mezclas</t>
  </si>
  <si>
    <t>Refrigerante R407A</t>
  </si>
  <si>
    <t>Emisiones indirectas provenientes de electricidad importada</t>
  </si>
  <si>
    <t>Factor de emisión del Sistema eléctrico Nacional 2021 (SEN)</t>
  </si>
  <si>
    <t>Energía Abierta, Ministerio de Energía.</t>
  </si>
  <si>
    <t>Factor de emisión del Sistema eléctrico Nacional 2022 (SEN)</t>
  </si>
  <si>
    <t>Factor de emisión del Sistema eléctrico Nacional 2023 (SEN)</t>
  </si>
  <si>
    <r>
      <t>tCO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e/m</t>
    </r>
    <r>
      <rPr>
        <vertAlign val="superscript"/>
        <sz val="10"/>
        <color theme="1"/>
        <rFont val="Calibri"/>
        <family val="2"/>
        <scheme val="minor"/>
      </rPr>
      <t>3</t>
    </r>
  </si>
  <si>
    <r>
      <t>kgCO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e/kg</t>
    </r>
  </si>
  <si>
    <r>
      <t>kgCO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e/kWh</t>
    </r>
  </si>
  <si>
    <t>Nombre del proyecto</t>
  </si>
  <si>
    <t>Reconversión de calderas Diésel a Gas Licuado de Petróleo (GLP)</t>
  </si>
  <si>
    <t>Descripción</t>
  </si>
  <si>
    <t>Energía</t>
  </si>
  <si>
    <t>Variable de comparación escenario base y escenario proyecto</t>
  </si>
  <si>
    <t>Proyecto enfocado en la conversión de una caldera de combustible diésel a GLP, un combustible que emite menos GEI que el diésel</t>
  </si>
  <si>
    <t>Dato de actividad</t>
  </si>
  <si>
    <t xml:space="preserve">Consumo de GLP </t>
  </si>
  <si>
    <t>masa</t>
  </si>
  <si>
    <t>kg</t>
  </si>
  <si>
    <t>ton</t>
  </si>
  <si>
    <t>volumen</t>
  </si>
  <si>
    <t>litros</t>
  </si>
  <si>
    <t>m3</t>
  </si>
  <si>
    <t>Masa</t>
  </si>
  <si>
    <t>Energía utilizada GLP (kCal)</t>
  </si>
  <si>
    <t>Consumo diésel hipotético (m3)</t>
  </si>
  <si>
    <t>Cantidad de GLP (kg)</t>
  </si>
  <si>
    <t>Emisiones escenario proyecto (tCO2eq)</t>
  </si>
  <si>
    <t>Emisiones escenario base (tCO2eq)</t>
  </si>
  <si>
    <t>GLP</t>
  </si>
  <si>
    <t>Reducción (tCO2eq)</t>
  </si>
  <si>
    <t>Combustible escenario base</t>
  </si>
  <si>
    <t>Combustible escenario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</si>
</sst>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74" formatCode="0.000.E+00"/>
  </numFmts>
  <fonts count="12">
    <font>
      <sz val="11"/>
      <color theme="1"/>
      <name val="Calibri"/>
      <family val="2"/>
      <scheme val="minor"/>
    </font>
    <font>
      <sz val="10"/>
      <name val="Geneva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3" borderId="0" xfId="1" applyFont="1" applyFill="1" applyAlignment="1">
      <alignment vertical="center"/>
    </xf>
    <xf numFmtId="3" fontId="2" fillId="3" borderId="0" xfId="1" applyNumberFormat="1" applyFont="1" applyFill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0" applyFont="1" applyFill="1"/>
    <xf numFmtId="0" fontId="1" fillId="3" borderId="0" xfId="1" applyFill="1"/>
    <xf numFmtId="0" fontId="1" fillId="4" borderId="0" xfId="1" applyFill="1"/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174" fontId="0" fillId="5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_Cuadro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8"/>
  <sheetViews>
    <sheetView showGridLines="0" tabSelected="1" workbookViewId="0">
      <selection activeCell="C20" sqref="C20"/>
    </sheetView>
  </sheetViews>
  <sheetFormatPr baseColWidth="10" defaultColWidth="9.140625" defaultRowHeight="15"/>
  <cols>
    <col min="1" max="1" width="4.42578125" customWidth="1"/>
    <col min="2" max="2" width="45.85546875" customWidth="1"/>
    <col min="3" max="3" width="70.140625" customWidth="1"/>
    <col min="4" max="4" width="3" customWidth="1"/>
    <col min="5" max="5" width="28.5703125" customWidth="1"/>
    <col min="6" max="6" width="17" customWidth="1"/>
    <col min="7" max="7" width="19" customWidth="1"/>
  </cols>
  <sheetData>
    <row r="2" spans="2:3" ht="21.75" customHeight="1">
      <c r="B2" s="18" t="s">
        <v>56</v>
      </c>
      <c r="C2" s="21" t="s">
        <v>57</v>
      </c>
    </row>
    <row r="3" spans="2:3" ht="31.5" customHeight="1">
      <c r="B3" s="18" t="s">
        <v>58</v>
      </c>
      <c r="C3" s="21" t="s">
        <v>61</v>
      </c>
    </row>
    <row r="4" spans="2:3" ht="33.75" customHeight="1">
      <c r="B4" s="18" t="s">
        <v>60</v>
      </c>
      <c r="C4" s="22" t="s">
        <v>59</v>
      </c>
    </row>
    <row r="5" spans="2:3" ht="24.75" customHeight="1">
      <c r="B5" s="18" t="s">
        <v>78</v>
      </c>
      <c r="C5" s="22" t="s">
        <v>42</v>
      </c>
    </row>
    <row r="6" spans="2:3" ht="24.75" customHeight="1">
      <c r="B6" s="18" t="s">
        <v>79</v>
      </c>
      <c r="C6" s="22" t="s">
        <v>76</v>
      </c>
    </row>
    <row r="7" spans="2:3" ht="24.75" customHeight="1">
      <c r="B7" s="18" t="s">
        <v>62</v>
      </c>
      <c r="C7" s="22" t="s">
        <v>63</v>
      </c>
    </row>
    <row r="8" spans="2:3" ht="18.75" customHeight="1"/>
    <row r="9" spans="2:3" ht="24" customHeight="1">
      <c r="B9" s="19" t="s">
        <v>73</v>
      </c>
      <c r="C9" s="27">
        <v>1500</v>
      </c>
    </row>
    <row r="11" spans="2:3" ht="23.25" customHeight="1">
      <c r="B11" s="24" t="s">
        <v>71</v>
      </c>
      <c r="C11" s="26">
        <f>C9*'Conversión de unidades'!C3*'Anexo 1 - BNE 2022'!D12</f>
        <v>18150000000</v>
      </c>
    </row>
    <row r="12" spans="2:3" ht="24.75" customHeight="1">
      <c r="B12" s="24" t="s">
        <v>72</v>
      </c>
      <c r="C12" s="25">
        <f>C11*1/'Anexo 1 - BNE 2022'!D17*1/'Anexo 1 - BNE 2022'!C17*'Conversión de unidades'!D4</f>
        <v>1982.3066841415466</v>
      </c>
    </row>
    <row r="14" spans="2:3" ht="24.75" customHeight="1">
      <c r="B14" s="24" t="s">
        <v>75</v>
      </c>
      <c r="C14" s="25">
        <f>C12*'Factores de emisión'!E5</f>
        <v>5372.0511140235913</v>
      </c>
    </row>
    <row r="15" spans="2:3" ht="24.75" customHeight="1">
      <c r="B15" s="24" t="s">
        <v>74</v>
      </c>
      <c r="C15" s="25">
        <f>C9*(1/'Anexo 1 - BNE 2022'!C12)*'Factores de emisión'!E3</f>
        <v>4336.363636363636</v>
      </c>
    </row>
    <row r="17" spans="2:3" ht="21.75" customHeight="1">
      <c r="B17" s="24" t="s">
        <v>77</v>
      </c>
      <c r="C17" s="25">
        <f>C14-C15</f>
        <v>1035.6874776599552</v>
      </c>
    </row>
    <row r="18" spans="2:3" ht="21.75" customHeight="1"/>
    <row r="19" spans="2:3" ht="30" customHeight="1"/>
    <row r="20" spans="2:3" ht="17.25" customHeight="1"/>
    <row r="21" spans="2:3" ht="17.25" customHeight="1"/>
    <row r="22" spans="2:3" ht="17.25" customHeight="1"/>
    <row r="23" spans="2:3" ht="17.25" customHeight="1"/>
    <row r="25" spans="2:3" ht="23.25" customHeight="1"/>
    <row r="26" spans="2:3" ht="17.25" customHeight="1"/>
    <row r="27" spans="2:3" ht="17.25" customHeight="1"/>
    <row r="28" spans="2:3" ht="24.7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showGridLines="0" workbookViewId="0">
      <selection activeCell="C24" sqref="C24"/>
    </sheetView>
  </sheetViews>
  <sheetFormatPr baseColWidth="10" defaultRowHeight="15"/>
  <cols>
    <col min="1" max="1" width="3.7109375" customWidth="1"/>
    <col min="2" max="2" width="13.140625" customWidth="1"/>
    <col min="3" max="3" width="19.7109375" customWidth="1"/>
    <col min="4" max="4" width="15.7109375" customWidth="1"/>
    <col min="6" max="6" width="13.85546875" customWidth="1"/>
    <col min="7" max="7" width="35.85546875" customWidth="1"/>
  </cols>
  <sheetData>
    <row r="2" spans="2:7" ht="50.25" customHeight="1">
      <c r="B2" s="11" t="s">
        <v>32</v>
      </c>
      <c r="C2" s="11" t="s">
        <v>33</v>
      </c>
      <c r="D2" s="11" t="s">
        <v>34</v>
      </c>
      <c r="E2" s="11" t="s">
        <v>35</v>
      </c>
      <c r="F2" s="11" t="s">
        <v>36</v>
      </c>
      <c r="G2" s="11" t="s">
        <v>37</v>
      </c>
    </row>
    <row r="3" spans="2:7" ht="25.5">
      <c r="B3" s="12">
        <v>1</v>
      </c>
      <c r="C3" s="12" t="s">
        <v>38</v>
      </c>
      <c r="D3" s="12" t="s">
        <v>39</v>
      </c>
      <c r="E3" s="12">
        <v>1.59</v>
      </c>
      <c r="F3" s="12" t="s">
        <v>53</v>
      </c>
      <c r="G3" s="12" t="s">
        <v>40</v>
      </c>
    </row>
    <row r="4" spans="2:7" ht="25.5">
      <c r="B4" s="12">
        <v>1</v>
      </c>
      <c r="C4" s="12" t="s">
        <v>41</v>
      </c>
      <c r="D4" s="12" t="s">
        <v>17</v>
      </c>
      <c r="E4" s="12">
        <v>1.98</v>
      </c>
      <c r="F4" s="12" t="s">
        <v>53</v>
      </c>
      <c r="G4" s="12" t="s">
        <v>40</v>
      </c>
    </row>
    <row r="5" spans="2:7" ht="25.5">
      <c r="B5" s="12">
        <v>1</v>
      </c>
      <c r="C5" s="12" t="s">
        <v>41</v>
      </c>
      <c r="D5" s="12" t="s">
        <v>42</v>
      </c>
      <c r="E5" s="12">
        <v>2.71</v>
      </c>
      <c r="F5" s="12" t="s">
        <v>53</v>
      </c>
      <c r="G5" s="12" t="s">
        <v>40</v>
      </c>
    </row>
    <row r="6" spans="2:7" ht="25.5">
      <c r="B6" s="12">
        <v>1</v>
      </c>
      <c r="C6" s="12" t="s">
        <v>43</v>
      </c>
      <c r="D6" s="12" t="s">
        <v>39</v>
      </c>
      <c r="E6" s="12">
        <v>1.72</v>
      </c>
      <c r="F6" s="12" t="s">
        <v>53</v>
      </c>
      <c r="G6" s="12" t="s">
        <v>40</v>
      </c>
    </row>
    <row r="7" spans="2:7" ht="25.5">
      <c r="B7" s="12">
        <v>1</v>
      </c>
      <c r="C7" s="12" t="s">
        <v>43</v>
      </c>
      <c r="D7" s="12" t="s">
        <v>17</v>
      </c>
      <c r="E7" s="12">
        <v>2.09</v>
      </c>
      <c r="F7" s="12" t="s">
        <v>53</v>
      </c>
      <c r="G7" s="12" t="s">
        <v>40</v>
      </c>
    </row>
    <row r="8" spans="2:7" ht="25.5">
      <c r="B8" s="12">
        <v>1</v>
      </c>
      <c r="C8" s="12" t="s">
        <v>43</v>
      </c>
      <c r="D8" s="12" t="s">
        <v>42</v>
      </c>
      <c r="E8" s="12">
        <v>2.74</v>
      </c>
      <c r="F8" s="12" t="s">
        <v>53</v>
      </c>
      <c r="G8" s="12" t="s">
        <v>40</v>
      </c>
    </row>
    <row r="9" spans="2:7">
      <c r="B9" s="12">
        <v>1</v>
      </c>
      <c r="C9" s="12" t="s">
        <v>44</v>
      </c>
      <c r="D9" s="12" t="s">
        <v>45</v>
      </c>
      <c r="E9" s="13">
        <v>3985</v>
      </c>
      <c r="F9" s="12" t="s">
        <v>54</v>
      </c>
      <c r="G9" s="12" t="s">
        <v>46</v>
      </c>
    </row>
    <row r="10" spans="2:7" ht="25.5">
      <c r="B10" s="12">
        <v>1</v>
      </c>
      <c r="C10" s="12" t="s">
        <v>44</v>
      </c>
      <c r="D10" s="12" t="s">
        <v>47</v>
      </c>
      <c r="E10" s="13">
        <v>1923.4</v>
      </c>
      <c r="F10" s="12" t="s">
        <v>54</v>
      </c>
      <c r="G10" s="12" t="s">
        <v>46</v>
      </c>
    </row>
    <row r="11" spans="2:7" ht="51">
      <c r="B11" s="12">
        <v>2</v>
      </c>
      <c r="C11" s="12" t="s">
        <v>48</v>
      </c>
      <c r="D11" s="12" t="s">
        <v>49</v>
      </c>
      <c r="E11" s="12">
        <v>0.39069999999999999</v>
      </c>
      <c r="F11" s="12" t="s">
        <v>55</v>
      </c>
      <c r="G11" s="12" t="s">
        <v>50</v>
      </c>
    </row>
    <row r="12" spans="2:7" ht="56.25" customHeight="1">
      <c r="B12" s="12">
        <v>2</v>
      </c>
      <c r="C12" s="12" t="s">
        <v>48</v>
      </c>
      <c r="D12" s="12" t="s">
        <v>51</v>
      </c>
      <c r="E12" s="12">
        <v>0.30059999999999998</v>
      </c>
      <c r="F12" s="12" t="s">
        <v>55</v>
      </c>
      <c r="G12" s="12" t="s">
        <v>50</v>
      </c>
    </row>
    <row r="13" spans="2:7" ht="57.75" customHeight="1">
      <c r="B13" s="12">
        <v>2</v>
      </c>
      <c r="C13" s="12" t="s">
        <v>48</v>
      </c>
      <c r="D13" s="12" t="s">
        <v>52</v>
      </c>
      <c r="E13" s="12">
        <v>0.24210000000000001</v>
      </c>
      <c r="F13" s="12" t="s">
        <v>55</v>
      </c>
      <c r="G13" s="1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showGridLines="0" workbookViewId="0">
      <selection activeCell="B4" sqref="B4:E5"/>
    </sheetView>
  </sheetViews>
  <sheetFormatPr baseColWidth="10" defaultRowHeight="15"/>
  <cols>
    <col min="1" max="1" width="2.85546875" customWidth="1"/>
    <col min="2" max="2" width="25" customWidth="1"/>
    <col min="7" max="7" width="13.5703125" customWidth="1"/>
  </cols>
  <sheetData>
    <row r="2" spans="2:7" ht="37.5" customHeight="1">
      <c r="B2" s="16" t="s">
        <v>31</v>
      </c>
      <c r="C2" s="16"/>
      <c r="D2" s="16"/>
      <c r="E2" s="16"/>
      <c r="F2" s="10"/>
      <c r="G2" s="10"/>
    </row>
    <row r="4" spans="2:7">
      <c r="B4" s="14" t="s">
        <v>0</v>
      </c>
      <c r="C4" s="14" t="s">
        <v>3</v>
      </c>
      <c r="D4" s="14" t="s">
        <v>4</v>
      </c>
      <c r="E4" s="15" t="s">
        <v>5</v>
      </c>
    </row>
    <row r="5" spans="2:7">
      <c r="B5" s="14"/>
      <c r="C5" s="14"/>
      <c r="D5" s="14"/>
      <c r="E5" s="15"/>
    </row>
    <row r="6" spans="2:7">
      <c r="B6" s="7" t="s">
        <v>6</v>
      </c>
      <c r="C6" s="8">
        <v>0.82450000000000001</v>
      </c>
      <c r="D6" s="9">
        <v>10963</v>
      </c>
      <c r="E6" s="7" t="s">
        <v>7</v>
      </c>
    </row>
    <row r="7" spans="2:7">
      <c r="B7" s="7" t="s">
        <v>8</v>
      </c>
      <c r="C7" s="8">
        <v>0.85499999999999998</v>
      </c>
      <c r="D7" s="9">
        <v>10860</v>
      </c>
      <c r="E7" s="7" t="s">
        <v>7</v>
      </c>
    </row>
    <row r="8" spans="2:7">
      <c r="B8" s="7" t="s">
        <v>9</v>
      </c>
      <c r="C8" s="8">
        <v>0.92700000000000005</v>
      </c>
      <c r="D8" s="9">
        <v>10500</v>
      </c>
      <c r="E8" s="7" t="s">
        <v>7</v>
      </c>
    </row>
    <row r="9" spans="2:7">
      <c r="B9" s="7" t="s">
        <v>10</v>
      </c>
      <c r="C9" s="8">
        <v>0.93600000000000005</v>
      </c>
      <c r="D9" s="9">
        <v>10500</v>
      </c>
      <c r="E9" s="7" t="s">
        <v>7</v>
      </c>
    </row>
    <row r="10" spans="2:7">
      <c r="B10" s="7" t="s">
        <v>11</v>
      </c>
      <c r="C10" s="8">
        <v>0.94499999999999995</v>
      </c>
      <c r="D10" s="9">
        <v>10500</v>
      </c>
      <c r="E10" s="7" t="s">
        <v>7</v>
      </c>
    </row>
    <row r="11" spans="2:7">
      <c r="B11" s="7" t="s">
        <v>12</v>
      </c>
      <c r="C11" s="8">
        <v>0.7</v>
      </c>
      <c r="D11" s="9">
        <v>11500</v>
      </c>
      <c r="E11" s="7" t="s">
        <v>7</v>
      </c>
    </row>
    <row r="12" spans="2:7">
      <c r="B12" s="7" t="s">
        <v>1</v>
      </c>
      <c r="C12" s="8">
        <v>0.55000000000000004</v>
      </c>
      <c r="D12" s="9">
        <v>12100</v>
      </c>
      <c r="E12" s="7" t="s">
        <v>7</v>
      </c>
    </row>
    <row r="13" spans="2:7">
      <c r="B13" s="7" t="s">
        <v>13</v>
      </c>
      <c r="C13" s="8">
        <v>0.73</v>
      </c>
      <c r="D13" s="9">
        <v>11200</v>
      </c>
      <c r="E13" s="7" t="s">
        <v>7</v>
      </c>
    </row>
    <row r="14" spans="2:7">
      <c r="B14" s="7" t="s">
        <v>14</v>
      </c>
      <c r="C14" s="8">
        <v>0.7</v>
      </c>
      <c r="D14" s="9">
        <v>11400</v>
      </c>
      <c r="E14" s="7" t="s">
        <v>7</v>
      </c>
    </row>
    <row r="15" spans="2:7">
      <c r="B15" s="7" t="s">
        <v>15</v>
      </c>
      <c r="C15" s="8">
        <v>0.81</v>
      </c>
      <c r="D15" s="9">
        <v>11100</v>
      </c>
      <c r="E15" s="7" t="s">
        <v>7</v>
      </c>
    </row>
    <row r="16" spans="2:7">
      <c r="B16" s="7" t="s">
        <v>16</v>
      </c>
      <c r="C16" s="8">
        <v>0.81</v>
      </c>
      <c r="D16" s="9">
        <v>11100</v>
      </c>
      <c r="E16" s="7" t="s">
        <v>7</v>
      </c>
    </row>
    <row r="17" spans="2:5">
      <c r="B17" s="7" t="s">
        <v>2</v>
      </c>
      <c r="C17" s="8">
        <v>0.84</v>
      </c>
      <c r="D17" s="9">
        <v>10900</v>
      </c>
      <c r="E17" s="7" t="s">
        <v>7</v>
      </c>
    </row>
    <row r="18" spans="2:5">
      <c r="B18" s="7" t="s">
        <v>17</v>
      </c>
      <c r="C18" s="7" t="s">
        <v>18</v>
      </c>
      <c r="D18" s="9">
        <v>9341</v>
      </c>
      <c r="E18" s="7" t="s">
        <v>19</v>
      </c>
    </row>
    <row r="19" spans="2:5">
      <c r="B19" s="7" t="s">
        <v>20</v>
      </c>
      <c r="C19" s="7">
        <v>0.45</v>
      </c>
      <c r="D19" s="9">
        <v>9555</v>
      </c>
      <c r="E19" s="7" t="s">
        <v>19</v>
      </c>
    </row>
    <row r="20" spans="2:5">
      <c r="B20" s="7" t="s">
        <v>21</v>
      </c>
      <c r="C20" s="7" t="s">
        <v>18</v>
      </c>
      <c r="D20" s="9">
        <v>3500</v>
      </c>
      <c r="E20" s="7" t="s">
        <v>7</v>
      </c>
    </row>
    <row r="21" spans="2:5">
      <c r="B21" s="7" t="s">
        <v>22</v>
      </c>
      <c r="C21" s="7" t="s">
        <v>18</v>
      </c>
      <c r="D21" s="9">
        <v>2885</v>
      </c>
      <c r="E21" s="7" t="s">
        <v>7</v>
      </c>
    </row>
    <row r="22" spans="2:5">
      <c r="B22" s="7" t="s">
        <v>23</v>
      </c>
      <c r="C22" s="7" t="s">
        <v>18</v>
      </c>
      <c r="D22" s="9">
        <v>7000</v>
      </c>
      <c r="E22" s="7" t="s">
        <v>7</v>
      </c>
    </row>
    <row r="23" spans="2:5">
      <c r="B23" s="7" t="s">
        <v>24</v>
      </c>
      <c r="C23" s="7" t="s">
        <v>18</v>
      </c>
      <c r="D23" s="9">
        <v>7000</v>
      </c>
      <c r="E23" s="7" t="s">
        <v>7</v>
      </c>
    </row>
    <row r="24" spans="2:5">
      <c r="B24" s="7" t="s">
        <v>25</v>
      </c>
      <c r="C24" s="7" t="s">
        <v>18</v>
      </c>
      <c r="D24" s="9">
        <v>8100</v>
      </c>
      <c r="E24" s="7" t="s">
        <v>7</v>
      </c>
    </row>
    <row r="25" spans="2:5">
      <c r="B25" s="7" t="s">
        <v>26</v>
      </c>
      <c r="C25" s="7" t="s">
        <v>18</v>
      </c>
      <c r="D25" s="9">
        <v>5600</v>
      </c>
      <c r="E25" s="7" t="s">
        <v>19</v>
      </c>
    </row>
    <row r="26" spans="2:5">
      <c r="B26" s="7" t="s">
        <v>27</v>
      </c>
      <c r="C26" s="7" t="s">
        <v>18</v>
      </c>
      <c r="D26" s="9">
        <v>4260</v>
      </c>
      <c r="E26" s="7" t="s">
        <v>19</v>
      </c>
    </row>
    <row r="27" spans="2:5">
      <c r="B27" s="7" t="s">
        <v>28</v>
      </c>
      <c r="C27" s="7" t="s">
        <v>18</v>
      </c>
      <c r="D27" s="9">
        <v>860</v>
      </c>
      <c r="E27" s="7" t="s">
        <v>29</v>
      </c>
    </row>
    <row r="28" spans="2:5">
      <c r="B28" s="1"/>
      <c r="C28" s="3"/>
      <c r="D28" s="2"/>
      <c r="E28" s="1"/>
    </row>
    <row r="29" spans="2:5">
      <c r="B29" s="4" t="s">
        <v>30</v>
      </c>
      <c r="C29" s="5"/>
      <c r="D29" s="5"/>
      <c r="E29" s="6"/>
    </row>
  </sheetData>
  <mergeCells count="5">
    <mergeCell ref="B4:B5"/>
    <mergeCell ref="C4:C5"/>
    <mergeCell ref="D4:D5"/>
    <mergeCell ref="E4:E5"/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showGridLines="0" workbookViewId="0">
      <selection activeCell="E10" sqref="E10:E11"/>
    </sheetView>
  </sheetViews>
  <sheetFormatPr baseColWidth="10" defaultRowHeight="15"/>
  <cols>
    <col min="1" max="1" width="2.140625" customWidth="1"/>
  </cols>
  <sheetData>
    <row r="2" spans="2:3">
      <c r="B2" s="20" t="s">
        <v>64</v>
      </c>
      <c r="C2" s="20" t="s">
        <v>67</v>
      </c>
    </row>
    <row r="3" spans="2:3">
      <c r="B3" s="17" t="s">
        <v>65</v>
      </c>
      <c r="C3" s="17" t="s">
        <v>68</v>
      </c>
    </row>
    <row r="4" spans="2:3">
      <c r="B4" s="17" t="s">
        <v>66</v>
      </c>
      <c r="C4" s="17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showGridLines="0" workbookViewId="0">
      <selection activeCell="F7" sqref="F7"/>
    </sheetView>
  </sheetViews>
  <sheetFormatPr baseColWidth="10" defaultRowHeight="15"/>
  <cols>
    <col min="1" max="1" width="4.42578125" customWidth="1"/>
  </cols>
  <sheetData>
    <row r="2" spans="2:4">
      <c r="B2" s="23" t="s">
        <v>70</v>
      </c>
      <c r="C2" s="23" t="s">
        <v>66</v>
      </c>
      <c r="D2" s="23" t="s">
        <v>65</v>
      </c>
    </row>
    <row r="3" spans="2:4">
      <c r="B3" s="17" t="s">
        <v>65</v>
      </c>
      <c r="C3" s="17">
        <v>1000</v>
      </c>
      <c r="D3" s="17"/>
    </row>
    <row r="4" spans="2:4">
      <c r="B4" s="17" t="s">
        <v>66</v>
      </c>
      <c r="C4" s="17"/>
      <c r="D4" s="17">
        <f>1/1000</f>
        <v>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P1 - Reconversión calderas</vt:lpstr>
      <vt:lpstr>Factores de emisión</vt:lpstr>
      <vt:lpstr>Anexo 1 - BNE 2022</vt:lpstr>
      <vt:lpstr>Unidades</vt:lpstr>
      <vt:lpstr>Conversión de 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2024-09-02T13:51:04Z</dcterms:modified>
</cp:coreProperties>
</file>